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<sst xmlns="http://schemas.openxmlformats.org/spreadsheetml/2006/main" count="396" uniqueCount="142">
  <si>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</si>
  <si>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</si>
  <si>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</si>
  <si>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</si>
  <si>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</si>
  <si>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</si>
  <si>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</si>
  <si>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</si>
  <si>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</si>
  <si>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</si>
  <si>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</si>
  <si>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</si>
  <si>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</si>
  <si>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</si>
  <si>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</si>
  <si>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</si>
  <si>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</si>
  <si>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</si>
  <si>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</si>
  <si>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</si>
  <si>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</si>
  <si>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</si>
  <si>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</si>
  <si>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</si>
  <si>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</si>
  <si>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</si>
  <si>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</si>
  <si>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</si>
  <si>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</si>
  <si>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</si>
  <si>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</si>
  <si>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</si>
  <si>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</si>
  <si>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</si>
  <si>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</si>
  <si>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</si>
  <si>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</si>
  <si>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</si>
  <si>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</si>
  <si>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</si>
  <si>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</si>
  <si>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</si>
  <si>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</si>
  <si>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</si>
  <si>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</si>
  <si>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</si>
  <si>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</si>
  <si>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</si>
  <si>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</si>
  <si>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</si>
  <si>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</si>
  <si>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</si>
  <si>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</si>
  <si>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</si>
  <si>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</si>
  <si>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</si>
  <si>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</si>
  <si>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</si>
  <si>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</si>
  <si>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</si>
  <si>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</si>
  <si>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</si>
  <si>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</si>
  <si>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</si>
  <si>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</si>
  <si>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</si>
  <si>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</si>
  <si>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</si>
  <si>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</si>
  <si>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</si>
  <si>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</si>
  <si>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</si>
  <si>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</si>
  <si>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</si>
  <si>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</si>
  <si>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</si>
  <si>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</si>
  <si>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</si>
  <si>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</si>
  <si>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</si>
  <si>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</si>
  <si>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</si>
  <si>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</si>
  <si>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</si>
  <si>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</si>
  <si>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</si>
  <si>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</si>
  <si>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</si>
  <si>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</si>
  <si>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</si>
  <si>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</si>
  <si>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</si>
  <si>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</si>
  <si>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</si>
  <si>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</si>
  <si>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</si>
  <si>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</si>
  <si>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</si>
  <si>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</si>
  <si>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</si>
  <si>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</si>
  <si>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</si>
  <si>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</si>
  <si>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</si>
  <si>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</si>
  <si>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</si>
  <si>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</si>
  <si>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</si>
  <si>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</si>
  <si>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</si>
  <si>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</si>
  <si>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</si>
  <si>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</si>
  <si>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</si>
  <si>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</si>
  <si>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</si>
  <si>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</si>
  <si>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</si>
  <si>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</si>
  <si>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</si>
  <si>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</si>
  <si>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</si>
  <si>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</si>
  <si>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</si>
  <si>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</si>
  <si>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</si>
  <si>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</si>
  <si>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</si>
  <si>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</si>
  <si>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</si>
  <si>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</si>
  <si>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1202 - Diesel fuel, Fuel oil,  Fuel oil, no. 1,2,4,5,6, Gas oil or Heating oil (light)</t>
  </si>
  <si>
    <t>1203 - Gasohol, Gasoline, Motor spirit, Petrol</t>
  </si>
  <si>
    <t>1824 - Caustic soda (solution) / Sodium hydroxide (solution)</t>
  </si>
  <si>
    <t>3257 -  Elevated temperature liquid, n.o.s., at or above 100°C and below its flash point</t>
  </si>
  <si>
    <t>NORTH-BOUND</t>
  </si>
  <si>
    <t>SOUTH-BOUND</t>
  </si>
  <si>
    <t>025-R102-Empangeni-Mtunzini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</si>
  <si>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</si>
  <si>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</si>
  <si>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</si>
  <si>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-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</si>
</sst>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24" borderId="0" xfId="0" applyFont="1" applyFill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7903493"/>
        <c:axId val="4022574"/>
      </c:barChart>
      <c:catAx>
        <c:axId val="7903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574"/>
        <c:crosses val="autoZero"/>
        <c:auto val="1"/>
        <c:lblOffset val="100"/>
        <c:tickLblSkip val="1"/>
        <c:noMultiLvlLbl val="0"/>
      </c:catAx>
      <c:valAx>
        <c:axId val="4022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03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65"/>
          <c:y val="0.12525"/>
          <c:w val="0.404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6203167"/>
        <c:axId val="57393048"/>
      </c:barChart>
      <c:catAx>
        <c:axId val="3620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3048"/>
        <c:crosses val="autoZero"/>
        <c:auto val="1"/>
        <c:lblOffset val="100"/>
        <c:tickLblSkip val="1"/>
        <c:noMultiLvlLbl val="0"/>
      </c:catAx>
      <c:valAx>
        <c:axId val="57393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03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475"/>
          <c:y val="0.125"/>
          <c:w val="0.370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/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/>
            </c:numRef>
          </c:val>
        </c:ser>
        <c:axId val="46775385"/>
        <c:axId val="18325282"/>
      </c:barChart>
      <c:catAx>
        <c:axId val="46775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5282"/>
        <c:crosses val="autoZero"/>
        <c:auto val="1"/>
        <c:lblOffset val="100"/>
        <c:tickLblSkip val="1"/>
        <c:noMultiLvlLbl val="0"/>
      </c:catAx>
      <c:valAx>
        <c:axId val="18325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5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65"/>
          <c:y val="0.1225"/>
          <c:w val="0.373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30709811"/>
        <c:axId val="7952844"/>
      </c:lineChart>
      <c:catAx>
        <c:axId val="3070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2844"/>
        <c:crosses val="autoZero"/>
        <c:auto val="1"/>
        <c:lblOffset val="100"/>
        <c:tickLblSkip val="1"/>
        <c:noMultiLvlLbl val="0"/>
      </c:catAx>
      <c:valAx>
        <c:axId val="7952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9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7"/>
          <c:y val="0.12475"/>
          <c:w val="0.511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4466733"/>
        <c:axId val="40200598"/>
      </c:barChart>
      <c:catAx>
        <c:axId val="4466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00598"/>
        <c:crosses val="autoZero"/>
        <c:auto val="1"/>
        <c:lblOffset val="100"/>
        <c:tickLblSkip val="1"/>
        <c:noMultiLvlLbl val="0"/>
      </c:catAx>
      <c:valAx>
        <c:axId val="40200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6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175"/>
          <c:y val="0.11825"/>
          <c:w val="0.384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2.94</c:v>
                </c:pt>
                <c:pt idx="3">
                  <c:v>2.316</c:v>
                </c:pt>
                <c:pt idx="4">
                  <c:v>0</c:v>
                </c:pt>
                <c:pt idx="5">
                  <c:v>4.276</c:v>
                </c:pt>
                <c:pt idx="6">
                  <c:v>0</c:v>
                </c:pt>
                <c:pt idx="7">
                  <c:v>1.247</c:v>
                </c:pt>
                <c:pt idx="8">
                  <c:v>0</c:v>
                </c:pt>
                <c:pt idx="9">
                  <c:v>1.114</c:v>
                </c:pt>
                <c:pt idx="10">
                  <c:v>27.528</c:v>
                </c:pt>
                <c:pt idx="11">
                  <c:v>0.713</c:v>
                </c:pt>
                <c:pt idx="12">
                  <c:v>44.232</c:v>
                </c:pt>
                <c:pt idx="13">
                  <c:v>15.635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0.285</c:v>
                </c:pt>
                <c:pt idx="1">
                  <c:v>0.285</c:v>
                </c:pt>
                <c:pt idx="2">
                  <c:v>1.885</c:v>
                </c:pt>
                <c:pt idx="3">
                  <c:v>4.482</c:v>
                </c:pt>
                <c:pt idx="4">
                  <c:v>0</c:v>
                </c:pt>
                <c:pt idx="5">
                  <c:v>7.186</c:v>
                </c:pt>
                <c:pt idx="6">
                  <c:v>1.281</c:v>
                </c:pt>
                <c:pt idx="7">
                  <c:v>2.882</c:v>
                </c:pt>
                <c:pt idx="8">
                  <c:v>0</c:v>
                </c:pt>
                <c:pt idx="9">
                  <c:v>0.889</c:v>
                </c:pt>
                <c:pt idx="10">
                  <c:v>33.618</c:v>
                </c:pt>
                <c:pt idx="11">
                  <c:v>5.301</c:v>
                </c:pt>
                <c:pt idx="12">
                  <c:v>28.495</c:v>
                </c:pt>
                <c:pt idx="13">
                  <c:v>13.127</c:v>
                </c:pt>
                <c:pt idx="14">
                  <c:v>0</c:v>
                </c:pt>
                <c:pt idx="15">
                  <c:v>0.285</c:v>
                </c:pt>
                <c:pt idx="16">
                  <c:v>0</c:v>
                </c:pt>
              </c:numCache>
            </c:numRef>
          </c:val>
        </c:ser>
        <c:axId val="26261063"/>
        <c:axId val="35022976"/>
      </c:barChart>
      <c:catAx>
        <c:axId val="26261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22976"/>
        <c:crosses val="autoZero"/>
        <c:auto val="1"/>
        <c:lblOffset val="100"/>
        <c:tickLblSkip val="1"/>
        <c:noMultiLvlLbl val="0"/>
      </c:catAx>
      <c:valAx>
        <c:axId val="35022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61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375"/>
          <c:y val="0.123"/>
          <c:w val="0.435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/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/>
            </c:numRef>
          </c:val>
        </c:ser>
        <c:axId val="46771329"/>
        <c:axId val="18288778"/>
      </c:barChart>
      <c:catAx>
        <c:axId val="46771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8778"/>
        <c:crosses val="autoZero"/>
        <c:auto val="1"/>
        <c:lblOffset val="100"/>
        <c:tickLblSkip val="1"/>
        <c:noMultiLvlLbl val="0"/>
      </c:catAx>
      <c:valAx>
        <c:axId val="1828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1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125"/>
          <c:y val="0.11375"/>
          <c:w val="0.387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42875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42875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23825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4287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4287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33350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137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8" t="s">
        <v>135</v>
      </c>
      <c r="E5" s="58" t="s">
        <v>136</v>
      </c>
      <c r="F5" s="59"/>
      <c r="G5" s="11"/>
      <c r="H5" s="11"/>
      <c r="I5" s="11"/>
      <c r="J5" s="11"/>
      <c r="K5" s="11"/>
      <c r="L5" s="11"/>
    </row>
    <row r="6" spans="1:12" ht="12.75">
      <c r="A6" s="11"/>
      <c r="B6" s="20" t="s">
        <v>88</v>
      </c>
      <c r="C6" s="20" t="s">
        <v>89</v>
      </c>
      <c r="D6" s="21">
        <v>45.7140007019043</v>
      </c>
      <c r="E6" s="21">
        <v>40.6870002746582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23.95599937438965</v>
      </c>
      <c r="E7" s="21">
        <v>19.167999267578125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0</v>
      </c>
      <c r="E8" s="21">
        <v>1.0850000381469727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8.131999969482422</v>
      </c>
      <c r="E9" s="21">
        <v>6.690999984741211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1.9780000448226929</v>
      </c>
      <c r="E10" s="21">
        <v>3.9779999256134033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5.934000015258789</v>
      </c>
      <c r="E11" s="21">
        <v>8.861000061035156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14.28600025177002</v>
      </c>
      <c r="E12" s="21">
        <v>19.530000686645508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100.00000035762787</v>
      </c>
      <c r="E13" s="23">
        <f>SUM(E6:E12)</f>
        <v>100.00000023841858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8" t="s">
        <v>135</v>
      </c>
      <c r="E18" s="58" t="s">
        <v>136</v>
      </c>
      <c r="F18" s="59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59.88999938964844</v>
      </c>
      <c r="E19" s="21">
        <v>48.18199920654297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0</v>
      </c>
      <c r="E20" s="21">
        <v>2.7269999980926514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20.329999923706055</v>
      </c>
      <c r="E21" s="21">
        <v>16.81800079345703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4.945000171661377</v>
      </c>
      <c r="E22" s="21">
        <v>10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14.835000038146973</v>
      </c>
      <c r="E23" s="21">
        <v>22.273000717163086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99.99999952316284</v>
      </c>
      <c r="E24" s="23">
        <f>SUM(E19:E23)</f>
        <v>100.00000071525574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137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8" t="s">
        <v>135</v>
      </c>
      <c r="E4" s="58" t="s">
        <v>136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1.6480000019073486</v>
      </c>
      <c r="E5" s="21">
        <v>0.45500001311302185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4.945000171661377</v>
      </c>
      <c r="E6" s="21">
        <v>7.2729997634887695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21.429000854492188</v>
      </c>
      <c r="E7" s="21">
        <v>17.726999282836914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2.746999979019165</v>
      </c>
      <c r="E8" s="21">
        <v>9.545000076293945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1.0989999771118164</v>
      </c>
      <c r="E9" s="21">
        <v>2.7269999980926514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0.45500001311302185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0.5490000247955322</v>
      </c>
      <c r="E11" s="21">
        <v>6.363999843597412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1.0989999771118164</v>
      </c>
      <c r="E12" s="21">
        <v>3.635999917984009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65.93399810791016</v>
      </c>
      <c r="E13" s="21">
        <v>51.36399841308594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0</v>
      </c>
      <c r="E14" s="21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0.5490000247955322</v>
      </c>
      <c r="E15" s="21">
        <v>0.45500001311302185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99.99899911880493</v>
      </c>
      <c r="E17" s="23">
        <f>SUM(E5:E16)</f>
        <v>100.0009973347187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137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8" t="s">
        <v>135</v>
      </c>
      <c r="C3" s="58" t="s">
        <v>136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0</v>
      </c>
      <c r="C10" s="8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6.54</v>
      </c>
      <c r="C11" s="8">
        <v>11.99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14.17</v>
      </c>
      <c r="C12" s="8">
        <v>8.72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22.89</v>
      </c>
      <c r="C13" s="8">
        <v>19.62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16.35</v>
      </c>
      <c r="C14" s="8">
        <v>26.16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25.07</v>
      </c>
      <c r="C15" s="8">
        <v>21.8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13.08</v>
      </c>
      <c r="C16" s="8">
        <v>25.07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21.8</v>
      </c>
      <c r="C17" s="8">
        <v>25.07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14.17</v>
      </c>
      <c r="C18" s="8">
        <v>20.71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18.53</v>
      </c>
      <c r="C19" s="8">
        <v>26.16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25.07</v>
      </c>
      <c r="C20" s="8">
        <v>21.8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13.08</v>
      </c>
      <c r="C21" s="8">
        <v>18.53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7.63</v>
      </c>
      <c r="C22" s="8">
        <v>14.17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198.38</v>
      </c>
      <c r="C30" s="9">
        <f>SUM(C5:C28)</f>
        <v>239.79999999999998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8.265833333333333</v>
      </c>
      <c r="C31" s="10">
        <f>AVERAGE(C5:C28)</f>
        <v>9.991666666666665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19" t="s">
        <v>137</v>
      </c>
      <c r="C1" s="71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19"/>
      <c r="C2" s="70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53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8" t="s">
        <v>135</v>
      </c>
      <c r="E5" s="58" t="s">
        <v>136</v>
      </c>
      <c r="F5" s="60"/>
      <c r="G5" s="58" t="s">
        <v>135</v>
      </c>
      <c r="H5" s="58" t="s">
        <v>136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0.45500001311302185</v>
      </c>
      <c r="F6" s="11"/>
      <c r="G6" s="4">
        <v>0</v>
      </c>
      <c r="H6" s="4">
        <v>0.285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</v>
      </c>
      <c r="E7" s="4">
        <v>0.45500001311302185</v>
      </c>
      <c r="F7" s="11"/>
      <c r="G7" s="4">
        <v>0</v>
      </c>
      <c r="H7" s="4">
        <v>0.285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2.197999954223633</v>
      </c>
      <c r="E8" s="4">
        <v>0.9089999794960022</v>
      </c>
      <c r="F8" s="11"/>
      <c r="G8" s="4">
        <v>2.94</v>
      </c>
      <c r="H8" s="4">
        <v>1.885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1.0989999771118164</v>
      </c>
      <c r="E9" s="4">
        <v>3.181999921798706</v>
      </c>
      <c r="F9" s="11"/>
      <c r="G9" s="4">
        <v>2.316</v>
      </c>
      <c r="H9" s="4">
        <v>4.482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10.98900032043457</v>
      </c>
      <c r="E10" s="4">
        <v>18.18199920654297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2.746999979019165</v>
      </c>
      <c r="E11" s="4">
        <v>4.091000080108643</v>
      </c>
      <c r="F11" s="11"/>
      <c r="G11" s="4">
        <v>4.276</v>
      </c>
      <c r="H11" s="4">
        <v>7.186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</v>
      </c>
      <c r="E12" s="4">
        <v>0.9089999794960022</v>
      </c>
      <c r="F12" s="11"/>
      <c r="G12" s="4">
        <v>0</v>
      </c>
      <c r="H12" s="4">
        <v>1.281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0.5490000247955322</v>
      </c>
      <c r="E13" s="4">
        <v>1.3639999628067017</v>
      </c>
      <c r="F13" s="11"/>
      <c r="G13" s="4">
        <v>1.247</v>
      </c>
      <c r="H13" s="4">
        <v>2.882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</v>
      </c>
      <c r="E14" s="4">
        <v>0</v>
      </c>
      <c r="F14" s="11"/>
      <c r="G14" s="4">
        <v>0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0.5490000247955322</v>
      </c>
      <c r="E15" s="4">
        <v>0.45500001311302185</v>
      </c>
      <c r="F15" s="11"/>
      <c r="G15" s="4">
        <v>1.114</v>
      </c>
      <c r="H15" s="4">
        <v>0.889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32.417999267578125</v>
      </c>
      <c r="E16" s="4">
        <v>29.545000076293945</v>
      </c>
      <c r="F16" s="11"/>
      <c r="G16" s="4">
        <v>27.528</v>
      </c>
      <c r="H16" s="4">
        <v>33.618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1.0989999771118164</v>
      </c>
      <c r="E17" s="4">
        <v>3.635999917984009</v>
      </c>
      <c r="F17" s="11"/>
      <c r="G17" s="4">
        <v>0.713</v>
      </c>
      <c r="H17" s="4">
        <v>5.301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40.659000396728516</v>
      </c>
      <c r="E18" s="4">
        <v>30</v>
      </c>
      <c r="F18" s="11"/>
      <c r="G18" s="4">
        <v>44.232</v>
      </c>
      <c r="H18" s="4">
        <v>28.495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7.691999912261963</v>
      </c>
      <c r="E19" s="4">
        <v>6.363999843597412</v>
      </c>
      <c r="F19" s="11"/>
      <c r="G19" s="4">
        <v>15.635</v>
      </c>
      <c r="H19" s="4">
        <v>13.127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</v>
      </c>
      <c r="E20" s="4">
        <v>0</v>
      </c>
      <c r="F20" s="11"/>
      <c r="G20" s="4">
        <v>0</v>
      </c>
      <c r="H20" s="4">
        <v>0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0</v>
      </c>
      <c r="E21" s="4">
        <v>0.45500001311302185</v>
      </c>
      <c r="F21" s="11"/>
      <c r="G21" s="4">
        <v>0</v>
      </c>
      <c r="H21" s="4">
        <v>0.285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99.99899983406067</v>
      </c>
      <c r="E23" s="6">
        <f>SUM(E6:E22)</f>
        <v>100.00199902057648</v>
      </c>
      <c r="F23" s="11"/>
      <c r="G23" s="6">
        <f>SUM(G6:G22)</f>
        <v>100.001</v>
      </c>
      <c r="H23" s="6">
        <f>SUM(H6:H22)</f>
        <v>100.001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19" t="s">
        <v>137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48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48"/>
      <c r="G4" s="33"/>
      <c r="H4" s="36" t="s">
        <v>8</v>
      </c>
      <c r="I4" s="33"/>
      <c r="J4" s="33"/>
      <c r="K4" s="36" t="s">
        <v>9</v>
      </c>
      <c r="L4" s="33"/>
      <c r="M4" s="33"/>
      <c r="N4" s="36" t="s">
        <v>10</v>
      </c>
      <c r="O4" s="33"/>
      <c r="P4" s="33"/>
      <c r="Q4" s="36" t="s">
        <v>11</v>
      </c>
      <c r="R4" s="33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26"/>
      <c r="G5" s="33"/>
      <c r="H5" s="27" t="s">
        <v>42</v>
      </c>
      <c r="I5" s="33"/>
      <c r="J5" s="11"/>
      <c r="K5" s="27" t="s">
        <v>43</v>
      </c>
      <c r="L5" s="33"/>
      <c r="M5" s="33"/>
      <c r="N5" s="27" t="s">
        <v>44</v>
      </c>
      <c r="O5" s="33"/>
      <c r="P5" s="11"/>
      <c r="Q5" s="28" t="s">
        <v>45</v>
      </c>
      <c r="R5" s="33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1" t="s">
        <v>135</v>
      </c>
      <c r="E6" s="61" t="s">
        <v>136</v>
      </c>
      <c r="F6" s="61" t="s">
        <v>4</v>
      </c>
      <c r="G6" s="61" t="s">
        <v>135</v>
      </c>
      <c r="H6" s="61" t="s">
        <v>136</v>
      </c>
      <c r="I6" s="61" t="s">
        <v>4</v>
      </c>
      <c r="J6" s="61" t="s">
        <v>135</v>
      </c>
      <c r="K6" s="61" t="s">
        <v>136</v>
      </c>
      <c r="L6" s="61" t="s">
        <v>4</v>
      </c>
      <c r="M6" s="61" t="s">
        <v>135</v>
      </c>
      <c r="N6" s="61" t="s">
        <v>136</v>
      </c>
      <c r="O6" s="61" t="s">
        <v>4</v>
      </c>
      <c r="P6" s="61" t="s">
        <v>135</v>
      </c>
      <c r="Q6" s="61" t="s">
        <v>136</v>
      </c>
      <c r="R6" s="61" t="s">
        <v>4</v>
      </c>
      <c r="S6" s="61" t="str">
        <f>P6&amp;" Total"</f>
        <v>NORTH-BOUND Total</v>
      </c>
      <c r="T6" s="61" t="str">
        <f>Q6&amp;" Total"</f>
        <v>SOUTH-BOUND Total</v>
      </c>
      <c r="U6" s="61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327</v>
      </c>
      <c r="F7" s="3">
        <f>SUM(D7:E7)</f>
        <v>327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327</v>
      </c>
      <c r="U7" s="5">
        <f>S7+T7</f>
        <v>327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327</v>
      </c>
      <c r="F8" s="3">
        <f aca="true" t="shared" si="0" ref="F8:F23">SUM(D8:E8)</f>
        <v>327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0</v>
      </c>
      <c r="Q8" s="3">
        <v>0</v>
      </c>
      <c r="R8" s="3">
        <f aca="true" t="shared" si="4" ref="R8:R23">SUM(P8:Q8)</f>
        <v>0</v>
      </c>
      <c r="S8" s="5">
        <f aca="true" t="shared" si="5" ref="S8:S24">D8+G8+J8+M8+P8</f>
        <v>0</v>
      </c>
      <c r="T8" s="5">
        <f aca="true" t="shared" si="6" ref="T8:T24">E8+H8+K8+N8+Q8</f>
        <v>327</v>
      </c>
      <c r="U8" s="5">
        <f aca="true" t="shared" si="7" ref="U8:U24">S8+T8</f>
        <v>327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654</v>
      </c>
      <c r="E9" s="3">
        <v>0</v>
      </c>
      <c r="F9" s="3">
        <f t="shared" si="0"/>
        <v>654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654</v>
      </c>
      <c r="N9" s="3">
        <v>327</v>
      </c>
      <c r="O9" s="3">
        <f t="shared" si="3"/>
        <v>981</v>
      </c>
      <c r="P9" s="3">
        <v>0</v>
      </c>
      <c r="Q9" s="3">
        <v>327</v>
      </c>
      <c r="R9" s="3">
        <f t="shared" si="4"/>
        <v>327</v>
      </c>
      <c r="S9" s="5">
        <f t="shared" si="5"/>
        <v>1308</v>
      </c>
      <c r="T9" s="5">
        <f t="shared" si="6"/>
        <v>654</v>
      </c>
      <c r="U9" s="5">
        <f t="shared" si="7"/>
        <v>1962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654</v>
      </c>
      <c r="F10" s="3">
        <f t="shared" si="0"/>
        <v>654</v>
      </c>
      <c r="G10" s="3">
        <v>0</v>
      </c>
      <c r="H10" s="3">
        <v>654</v>
      </c>
      <c r="I10" s="3">
        <f t="shared" si="1"/>
        <v>654</v>
      </c>
      <c r="J10" s="3">
        <v>327</v>
      </c>
      <c r="K10" s="3">
        <v>327</v>
      </c>
      <c r="L10" s="3">
        <f t="shared" si="2"/>
        <v>654</v>
      </c>
      <c r="M10" s="3">
        <v>0</v>
      </c>
      <c r="N10" s="3">
        <v>654</v>
      </c>
      <c r="O10" s="3">
        <f t="shared" si="3"/>
        <v>654</v>
      </c>
      <c r="P10" s="3">
        <v>327</v>
      </c>
      <c r="Q10" s="3">
        <v>0</v>
      </c>
      <c r="R10" s="3">
        <f t="shared" si="4"/>
        <v>327</v>
      </c>
      <c r="S10" s="5">
        <f t="shared" si="5"/>
        <v>654</v>
      </c>
      <c r="T10" s="5">
        <f t="shared" si="6"/>
        <v>2289</v>
      </c>
      <c r="U10" s="5">
        <f t="shared" si="7"/>
        <v>2943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981</v>
      </c>
      <c r="E11" s="3">
        <v>1962</v>
      </c>
      <c r="F11" s="3">
        <f t="shared" si="0"/>
        <v>2943</v>
      </c>
      <c r="G11" s="3">
        <v>0</v>
      </c>
      <c r="H11" s="3">
        <v>327</v>
      </c>
      <c r="I11" s="3">
        <f t="shared" si="1"/>
        <v>327</v>
      </c>
      <c r="J11" s="3">
        <v>327</v>
      </c>
      <c r="K11" s="3">
        <v>1635</v>
      </c>
      <c r="L11" s="3">
        <f t="shared" si="2"/>
        <v>1962</v>
      </c>
      <c r="M11" s="3">
        <v>0</v>
      </c>
      <c r="N11" s="3">
        <v>1635</v>
      </c>
      <c r="O11" s="3">
        <f t="shared" si="3"/>
        <v>1635</v>
      </c>
      <c r="P11" s="3">
        <v>5232</v>
      </c>
      <c r="Q11" s="3">
        <v>7521</v>
      </c>
      <c r="R11" s="3">
        <f t="shared" si="4"/>
        <v>12753</v>
      </c>
      <c r="S11" s="5">
        <f t="shared" si="5"/>
        <v>6540</v>
      </c>
      <c r="T11" s="5">
        <f t="shared" si="6"/>
        <v>13080</v>
      </c>
      <c r="U11" s="5">
        <f t="shared" si="7"/>
        <v>19620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654</v>
      </c>
      <c r="E12" s="3">
        <v>654</v>
      </c>
      <c r="F12" s="3">
        <f t="shared" si="0"/>
        <v>1308</v>
      </c>
      <c r="G12" s="3">
        <v>0</v>
      </c>
      <c r="H12" s="3">
        <v>0</v>
      </c>
      <c r="I12" s="3">
        <f t="shared" si="1"/>
        <v>0</v>
      </c>
      <c r="J12" s="3">
        <v>327</v>
      </c>
      <c r="K12" s="3">
        <v>327</v>
      </c>
      <c r="L12" s="3">
        <f t="shared" si="2"/>
        <v>654</v>
      </c>
      <c r="M12" s="3">
        <v>0</v>
      </c>
      <c r="N12" s="3">
        <v>654</v>
      </c>
      <c r="O12" s="3">
        <f t="shared" si="3"/>
        <v>654</v>
      </c>
      <c r="P12" s="3">
        <v>654</v>
      </c>
      <c r="Q12" s="3">
        <v>1308</v>
      </c>
      <c r="R12" s="3">
        <f t="shared" si="4"/>
        <v>1962</v>
      </c>
      <c r="S12" s="5">
        <f t="shared" si="5"/>
        <v>1635</v>
      </c>
      <c r="T12" s="5">
        <f t="shared" si="6"/>
        <v>2943</v>
      </c>
      <c r="U12" s="5">
        <f t="shared" si="7"/>
        <v>4578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327</v>
      </c>
      <c r="F13" s="3">
        <f t="shared" si="0"/>
        <v>327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327</v>
      </c>
      <c r="R13" s="3">
        <f t="shared" si="4"/>
        <v>327</v>
      </c>
      <c r="S13" s="5">
        <f t="shared" si="5"/>
        <v>0</v>
      </c>
      <c r="T13" s="5">
        <f t="shared" si="6"/>
        <v>654</v>
      </c>
      <c r="U13" s="5">
        <f t="shared" si="7"/>
        <v>654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327</v>
      </c>
      <c r="O14" s="3">
        <f t="shared" si="3"/>
        <v>327</v>
      </c>
      <c r="P14" s="3">
        <v>327</v>
      </c>
      <c r="Q14" s="3">
        <v>654</v>
      </c>
      <c r="R14" s="3">
        <f t="shared" si="4"/>
        <v>981</v>
      </c>
      <c r="S14" s="5">
        <f t="shared" si="5"/>
        <v>327</v>
      </c>
      <c r="T14" s="5">
        <f t="shared" si="6"/>
        <v>981</v>
      </c>
      <c r="U14" s="5">
        <f t="shared" si="7"/>
        <v>1308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0</v>
      </c>
      <c r="Q15" s="3">
        <v>0</v>
      </c>
      <c r="R15" s="3">
        <f t="shared" si="4"/>
        <v>0</v>
      </c>
      <c r="S15" s="5">
        <f t="shared" si="5"/>
        <v>0</v>
      </c>
      <c r="T15" s="5">
        <f t="shared" si="6"/>
        <v>0</v>
      </c>
      <c r="U15" s="5">
        <f t="shared" si="7"/>
        <v>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2"/>
        <v>0</v>
      </c>
      <c r="M16" s="3">
        <v>327</v>
      </c>
      <c r="N16" s="3">
        <v>327</v>
      </c>
      <c r="O16" s="3">
        <f t="shared" si="3"/>
        <v>654</v>
      </c>
      <c r="P16" s="3">
        <v>0</v>
      </c>
      <c r="Q16" s="3">
        <v>0</v>
      </c>
      <c r="R16" s="3">
        <f t="shared" si="4"/>
        <v>0</v>
      </c>
      <c r="S16" s="5">
        <f t="shared" si="5"/>
        <v>327</v>
      </c>
      <c r="T16" s="5">
        <f t="shared" si="6"/>
        <v>327</v>
      </c>
      <c r="U16" s="5">
        <f t="shared" si="7"/>
        <v>654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16350</v>
      </c>
      <c r="E17" s="3">
        <v>12753</v>
      </c>
      <c r="F17" s="3">
        <f t="shared" si="0"/>
        <v>29103</v>
      </c>
      <c r="G17" s="3">
        <v>0</v>
      </c>
      <c r="H17" s="3">
        <v>981</v>
      </c>
      <c r="I17" s="3">
        <f t="shared" si="1"/>
        <v>981</v>
      </c>
      <c r="J17" s="3">
        <v>2289</v>
      </c>
      <c r="K17" s="3">
        <v>4578</v>
      </c>
      <c r="L17" s="3">
        <f t="shared" si="2"/>
        <v>6867</v>
      </c>
      <c r="M17" s="3">
        <v>654</v>
      </c>
      <c r="N17" s="3">
        <v>981</v>
      </c>
      <c r="O17" s="3">
        <f t="shared" si="3"/>
        <v>1635</v>
      </c>
      <c r="P17" s="3">
        <v>0</v>
      </c>
      <c r="Q17" s="3">
        <v>1962</v>
      </c>
      <c r="R17" s="3">
        <f t="shared" si="4"/>
        <v>1962</v>
      </c>
      <c r="S17" s="5">
        <f t="shared" si="5"/>
        <v>19293</v>
      </c>
      <c r="T17" s="5">
        <f t="shared" si="6"/>
        <v>21255</v>
      </c>
      <c r="U17" s="5">
        <f t="shared" si="7"/>
        <v>40548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654</v>
      </c>
      <c r="E18" s="3">
        <v>981</v>
      </c>
      <c r="F18" s="3">
        <f t="shared" si="0"/>
        <v>1635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0</v>
      </c>
      <c r="N18" s="3">
        <v>1635</v>
      </c>
      <c r="O18" s="3">
        <f t="shared" si="3"/>
        <v>1635</v>
      </c>
      <c r="P18" s="3">
        <v>0</v>
      </c>
      <c r="Q18" s="3">
        <v>0</v>
      </c>
      <c r="R18" s="3">
        <f t="shared" si="4"/>
        <v>0</v>
      </c>
      <c r="S18" s="5">
        <f t="shared" si="5"/>
        <v>654</v>
      </c>
      <c r="T18" s="5">
        <f t="shared" si="6"/>
        <v>2616</v>
      </c>
      <c r="U18" s="5">
        <f t="shared" si="7"/>
        <v>3270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16023</v>
      </c>
      <c r="E19" s="3">
        <v>16023</v>
      </c>
      <c r="F19" s="3">
        <f t="shared" si="0"/>
        <v>32046</v>
      </c>
      <c r="G19" s="3">
        <v>0</v>
      </c>
      <c r="H19" s="3">
        <v>0</v>
      </c>
      <c r="I19" s="3">
        <f t="shared" si="1"/>
        <v>0</v>
      </c>
      <c r="J19" s="3">
        <v>7848</v>
      </c>
      <c r="K19" s="3">
        <v>5232</v>
      </c>
      <c r="L19" s="3">
        <f t="shared" si="2"/>
        <v>13080</v>
      </c>
      <c r="M19" s="3">
        <v>327</v>
      </c>
      <c r="N19" s="3">
        <v>327</v>
      </c>
      <c r="O19" s="3">
        <f t="shared" si="3"/>
        <v>654</v>
      </c>
      <c r="P19" s="3">
        <v>0</v>
      </c>
      <c r="Q19" s="3">
        <v>0</v>
      </c>
      <c r="R19" s="3">
        <f t="shared" si="4"/>
        <v>0</v>
      </c>
      <c r="S19" s="5">
        <f t="shared" si="5"/>
        <v>24198</v>
      </c>
      <c r="T19" s="5">
        <f t="shared" si="6"/>
        <v>21582</v>
      </c>
      <c r="U19" s="5">
        <f t="shared" si="7"/>
        <v>45780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327</v>
      </c>
      <c r="E20" s="3">
        <v>327</v>
      </c>
      <c r="F20" s="3">
        <f t="shared" si="0"/>
        <v>654</v>
      </c>
      <c r="G20" s="3">
        <v>0</v>
      </c>
      <c r="H20" s="3">
        <v>0</v>
      </c>
      <c r="I20" s="3">
        <f t="shared" si="1"/>
        <v>0</v>
      </c>
      <c r="J20" s="3">
        <v>981</v>
      </c>
      <c r="K20" s="3">
        <v>0</v>
      </c>
      <c r="L20" s="3">
        <f t="shared" si="2"/>
        <v>981</v>
      </c>
      <c r="M20" s="3">
        <v>981</v>
      </c>
      <c r="N20" s="3">
        <v>327</v>
      </c>
      <c r="O20" s="3">
        <f t="shared" si="3"/>
        <v>1308</v>
      </c>
      <c r="P20" s="3">
        <v>2289</v>
      </c>
      <c r="Q20" s="3">
        <v>3924</v>
      </c>
      <c r="R20" s="3">
        <f t="shared" si="4"/>
        <v>6213</v>
      </c>
      <c r="S20" s="5">
        <f t="shared" si="5"/>
        <v>4578</v>
      </c>
      <c r="T20" s="5">
        <f t="shared" si="6"/>
        <v>4578</v>
      </c>
      <c r="U20" s="5">
        <f t="shared" si="7"/>
        <v>9156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0</v>
      </c>
      <c r="N21" s="3">
        <v>0</v>
      </c>
      <c r="O21" s="3">
        <f t="shared" si="3"/>
        <v>0</v>
      </c>
      <c r="P21" s="3">
        <v>0</v>
      </c>
      <c r="Q21" s="3">
        <v>0</v>
      </c>
      <c r="R21" s="3">
        <f t="shared" si="4"/>
        <v>0</v>
      </c>
      <c r="S21" s="5">
        <f t="shared" si="5"/>
        <v>0</v>
      </c>
      <c r="T21" s="5">
        <f t="shared" si="6"/>
        <v>0</v>
      </c>
      <c r="U21" s="5">
        <f t="shared" si="7"/>
        <v>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327</v>
      </c>
      <c r="F22" s="3">
        <f t="shared" si="0"/>
        <v>327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0</v>
      </c>
      <c r="O22" s="3">
        <f t="shared" si="3"/>
        <v>0</v>
      </c>
      <c r="P22" s="3">
        <v>0</v>
      </c>
      <c r="Q22" s="3">
        <v>0</v>
      </c>
      <c r="R22" s="3">
        <f t="shared" si="4"/>
        <v>0</v>
      </c>
      <c r="S22" s="5">
        <f t="shared" si="5"/>
        <v>0</v>
      </c>
      <c r="T22" s="5">
        <f t="shared" si="6"/>
        <v>327</v>
      </c>
      <c r="U22" s="5">
        <f t="shared" si="7"/>
        <v>327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35643</v>
      </c>
      <c r="E24" s="5">
        <f t="shared" si="8"/>
        <v>34662</v>
      </c>
      <c r="F24" s="5">
        <f t="shared" si="8"/>
        <v>70305</v>
      </c>
      <c r="G24" s="5">
        <v>0</v>
      </c>
      <c r="H24" s="5">
        <f t="shared" si="8"/>
        <v>1962</v>
      </c>
      <c r="I24" s="5">
        <f t="shared" si="8"/>
        <v>1962</v>
      </c>
      <c r="J24" s="5">
        <f t="shared" si="8"/>
        <v>12099</v>
      </c>
      <c r="K24" s="5">
        <f t="shared" si="8"/>
        <v>12099</v>
      </c>
      <c r="L24" s="5">
        <f t="shared" si="8"/>
        <v>24198</v>
      </c>
      <c r="M24" s="5">
        <f t="shared" si="8"/>
        <v>2943</v>
      </c>
      <c r="N24" s="5">
        <f t="shared" si="8"/>
        <v>7194</v>
      </c>
      <c r="O24" s="5">
        <f t="shared" si="8"/>
        <v>10137</v>
      </c>
      <c r="P24" s="5">
        <f t="shared" si="8"/>
        <v>8829</v>
      </c>
      <c r="Q24" s="5">
        <f t="shared" si="8"/>
        <v>16023</v>
      </c>
      <c r="R24" s="5">
        <f t="shared" si="8"/>
        <v>24852</v>
      </c>
      <c r="S24" s="5">
        <f t="shared" si="5"/>
        <v>59514</v>
      </c>
      <c r="T24" s="5">
        <f t="shared" si="6"/>
        <v>71940</v>
      </c>
      <c r="U24" s="5">
        <f t="shared" si="7"/>
        <v>131454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19" t="s">
        <v>137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49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1" t="s">
        <v>135</v>
      </c>
      <c r="E6" s="61" t="s">
        <v>136</v>
      </c>
      <c r="F6" s="61" t="s">
        <v>4</v>
      </c>
      <c r="G6" s="61" t="s">
        <v>135</v>
      </c>
      <c r="H6" s="61" t="s">
        <v>136</v>
      </c>
      <c r="I6" s="61" t="s">
        <v>4</v>
      </c>
      <c r="J6" s="61" t="s">
        <v>135</v>
      </c>
      <c r="K6" s="61" t="s">
        <v>136</v>
      </c>
      <c r="L6" s="61" t="s">
        <v>4</v>
      </c>
      <c r="M6" s="61" t="s">
        <v>135</v>
      </c>
      <c r="N6" s="61" t="s">
        <v>136</v>
      </c>
      <c r="O6" s="61" t="s">
        <v>4</v>
      </c>
      <c r="P6" s="61" t="s">
        <v>135</v>
      </c>
      <c r="Q6" s="61" t="s">
        <v>136</v>
      </c>
      <c r="R6" s="61" t="s">
        <v>4</v>
      </c>
      <c r="S6" s="61" t="str">
        <f>P6&amp;" Total"</f>
        <v>NORTH-BOUND Total</v>
      </c>
      <c r="T6" s="61" t="str">
        <f>Q6&amp;" Total"</f>
        <v>SOUTH-BOUND Total</v>
      </c>
      <c r="U6" s="61" t="s">
        <v>4</v>
      </c>
      <c r="V6" s="7" t="s">
        <v>5</v>
      </c>
      <c r="W6" s="11"/>
      <c r="X6" s="30"/>
      <c r="Y6" s="30"/>
      <c r="Z6" s="30"/>
      <c r="AA6" s="30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2616</v>
      </c>
      <c r="F7" s="3">
        <f>SUM(D7:E7)</f>
        <v>2616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2616</v>
      </c>
      <c r="U7" s="5">
        <f>S7+T7</f>
        <v>2616</v>
      </c>
      <c r="V7" s="3" t="s">
        <v>55</v>
      </c>
      <c r="W7" s="11"/>
      <c r="X7" s="31"/>
      <c r="Y7" s="30"/>
      <c r="Z7" s="30"/>
      <c r="AA7" s="30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2616</v>
      </c>
      <c r="F8" s="3">
        <f aca="true" t="shared" si="0" ref="F8:F23">SUM(D8:E8)</f>
        <v>2616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aca="true" t="shared" si="2" ref="O8:O23">SUM(M8:N8)</f>
        <v>0</v>
      </c>
      <c r="P8" s="3">
        <v>0</v>
      </c>
      <c r="Q8" s="3">
        <v>0</v>
      </c>
      <c r="R8" s="3">
        <f aca="true" t="shared" si="3" ref="R8:R23">SUM(P8:Q8)</f>
        <v>0</v>
      </c>
      <c r="S8" s="5">
        <f aca="true" t="shared" si="4" ref="S8:T24">D8+G8+J8+M8+P8</f>
        <v>0</v>
      </c>
      <c r="T8" s="5">
        <f t="shared" si="4"/>
        <v>2616</v>
      </c>
      <c r="U8" s="5">
        <f aca="true" t="shared" si="5" ref="U8:U24">S8+T8</f>
        <v>2616</v>
      </c>
      <c r="V8" s="3" t="s">
        <v>57</v>
      </c>
      <c r="W8" s="11"/>
      <c r="X8" s="31"/>
      <c r="Y8" s="30"/>
      <c r="Z8" s="30"/>
      <c r="AA8" s="30"/>
    </row>
    <row r="9" spans="1:27" ht="12.75">
      <c r="A9" s="11"/>
      <c r="B9" s="3" t="s">
        <v>58</v>
      </c>
      <c r="C9" s="3" t="s">
        <v>59</v>
      </c>
      <c r="D9" s="3">
        <v>5232</v>
      </c>
      <c r="E9" s="3">
        <v>0</v>
      </c>
      <c r="F9" s="3">
        <f t="shared" si="0"/>
        <v>5232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16350</v>
      </c>
      <c r="N9" s="3">
        <v>8175</v>
      </c>
      <c r="O9" s="3">
        <f t="shared" si="2"/>
        <v>24525</v>
      </c>
      <c r="P9" s="3">
        <v>0</v>
      </c>
      <c r="Q9" s="3">
        <v>9156</v>
      </c>
      <c r="R9" s="3">
        <f t="shared" si="3"/>
        <v>9156</v>
      </c>
      <c r="S9" s="5">
        <f t="shared" si="4"/>
        <v>21582</v>
      </c>
      <c r="T9" s="5">
        <f t="shared" si="4"/>
        <v>17331</v>
      </c>
      <c r="U9" s="5">
        <f t="shared" si="5"/>
        <v>38913</v>
      </c>
      <c r="V9" s="3" t="s">
        <v>59</v>
      </c>
      <c r="W9" s="11"/>
      <c r="X9" s="31"/>
      <c r="Y9" s="30"/>
      <c r="Z9" s="30"/>
      <c r="AA9" s="30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5232</v>
      </c>
      <c r="F10" s="3">
        <f t="shared" si="0"/>
        <v>5232</v>
      </c>
      <c r="G10" s="3">
        <v>0</v>
      </c>
      <c r="H10" s="3">
        <v>11772</v>
      </c>
      <c r="I10" s="3">
        <f t="shared" si="1"/>
        <v>11772</v>
      </c>
      <c r="J10" s="3">
        <v>7848</v>
      </c>
      <c r="K10" s="3">
        <v>7848</v>
      </c>
      <c r="L10" s="3">
        <f>SUM(J10:K10)</f>
        <v>15696</v>
      </c>
      <c r="M10" s="3">
        <v>0</v>
      </c>
      <c r="N10" s="3">
        <v>16350</v>
      </c>
      <c r="O10" s="3">
        <f t="shared" si="2"/>
        <v>16350</v>
      </c>
      <c r="P10" s="3">
        <v>9156</v>
      </c>
      <c r="Q10" s="3">
        <v>0</v>
      </c>
      <c r="R10" s="3">
        <f t="shared" si="3"/>
        <v>9156</v>
      </c>
      <c r="S10" s="5">
        <f t="shared" si="4"/>
        <v>17004</v>
      </c>
      <c r="T10" s="5">
        <f t="shared" si="4"/>
        <v>41202</v>
      </c>
      <c r="U10" s="5">
        <f t="shared" si="5"/>
        <v>58206</v>
      </c>
      <c r="V10" s="3" t="s">
        <v>61</v>
      </c>
      <c r="W10" s="11"/>
      <c r="X10" s="31"/>
      <c r="Y10" s="30"/>
      <c r="Z10" s="30"/>
      <c r="AA10" s="30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1"/>
      <c r="Y11" s="30"/>
      <c r="Z11" s="30"/>
      <c r="AA11" s="30"/>
    </row>
    <row r="12" spans="1:27" ht="12.75">
      <c r="A12" s="11"/>
      <c r="B12" s="3" t="s">
        <v>64</v>
      </c>
      <c r="C12" s="3" t="s">
        <v>65</v>
      </c>
      <c r="D12" s="3">
        <v>5232</v>
      </c>
      <c r="E12" s="3">
        <v>5232</v>
      </c>
      <c r="F12" s="3">
        <f t="shared" si="0"/>
        <v>10464</v>
      </c>
      <c r="G12" s="3">
        <v>0</v>
      </c>
      <c r="H12" s="3">
        <v>0</v>
      </c>
      <c r="I12" s="3">
        <f t="shared" si="1"/>
        <v>0</v>
      </c>
      <c r="J12" s="3">
        <v>7848</v>
      </c>
      <c r="K12" s="3">
        <v>7848</v>
      </c>
      <c r="L12" s="3">
        <f aca="true" t="shared" si="6" ref="L12:L23">SUM(J12:K12)</f>
        <v>15696</v>
      </c>
      <c r="M12" s="3">
        <v>0</v>
      </c>
      <c r="N12" s="3">
        <v>16350</v>
      </c>
      <c r="O12" s="3">
        <f t="shared" si="2"/>
        <v>16350</v>
      </c>
      <c r="P12" s="3">
        <v>18312</v>
      </c>
      <c r="Q12" s="3">
        <v>36624</v>
      </c>
      <c r="R12" s="3">
        <f t="shared" si="3"/>
        <v>54936</v>
      </c>
      <c r="S12" s="5">
        <f t="shared" si="4"/>
        <v>31392</v>
      </c>
      <c r="T12" s="5">
        <f t="shared" si="4"/>
        <v>66054</v>
      </c>
      <c r="U12" s="5">
        <f t="shared" si="5"/>
        <v>97446</v>
      </c>
      <c r="V12" s="3" t="s">
        <v>65</v>
      </c>
      <c r="W12" s="11"/>
      <c r="X12" s="31"/>
      <c r="Y12" s="30"/>
      <c r="Z12" s="30"/>
      <c r="AA12" s="30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2616</v>
      </c>
      <c r="F13" s="3">
        <f t="shared" si="0"/>
        <v>2616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9156</v>
      </c>
      <c r="R13" s="3">
        <f t="shared" si="3"/>
        <v>9156</v>
      </c>
      <c r="S13" s="5">
        <f t="shared" si="4"/>
        <v>0</v>
      </c>
      <c r="T13" s="5">
        <f t="shared" si="4"/>
        <v>11772</v>
      </c>
      <c r="U13" s="5">
        <f t="shared" si="5"/>
        <v>11772</v>
      </c>
      <c r="V13" s="3" t="s">
        <v>67</v>
      </c>
      <c r="W13" s="11"/>
      <c r="X13" s="31"/>
      <c r="Y13" s="30"/>
      <c r="Z13" s="30"/>
      <c r="AA13" s="30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8175</v>
      </c>
      <c r="O14" s="3">
        <f t="shared" si="2"/>
        <v>8175</v>
      </c>
      <c r="P14" s="3">
        <v>9156</v>
      </c>
      <c r="Q14" s="3">
        <v>18312</v>
      </c>
      <c r="R14" s="3">
        <f t="shared" si="3"/>
        <v>27468</v>
      </c>
      <c r="S14" s="5">
        <f t="shared" si="4"/>
        <v>9156</v>
      </c>
      <c r="T14" s="5">
        <f t="shared" si="4"/>
        <v>26487</v>
      </c>
      <c r="U14" s="5">
        <f t="shared" si="5"/>
        <v>35643</v>
      </c>
      <c r="V14" s="3" t="s">
        <v>69</v>
      </c>
      <c r="W14" s="11"/>
      <c r="X14" s="31"/>
      <c r="Y14" s="30"/>
      <c r="Z14" s="30"/>
      <c r="AA14" s="30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0</v>
      </c>
      <c r="U15" s="5">
        <f t="shared" si="5"/>
        <v>0</v>
      </c>
      <c r="V15" s="3" t="s">
        <v>71</v>
      </c>
      <c r="W15" s="11"/>
      <c r="X15" s="31"/>
      <c r="Y15" s="30"/>
      <c r="Z15" s="30"/>
      <c r="AA15" s="30"/>
    </row>
    <row r="16" spans="1:27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6"/>
        <v>0</v>
      </c>
      <c r="M16" s="3">
        <v>8175</v>
      </c>
      <c r="N16" s="3">
        <v>8175</v>
      </c>
      <c r="O16" s="3">
        <f t="shared" si="2"/>
        <v>16350</v>
      </c>
      <c r="P16" s="3">
        <v>0</v>
      </c>
      <c r="Q16" s="3">
        <v>0</v>
      </c>
      <c r="R16" s="3">
        <f t="shared" si="3"/>
        <v>0</v>
      </c>
      <c r="S16" s="5">
        <f t="shared" si="4"/>
        <v>8175</v>
      </c>
      <c r="T16" s="5">
        <f t="shared" si="4"/>
        <v>8175</v>
      </c>
      <c r="U16" s="5">
        <f t="shared" si="5"/>
        <v>16350</v>
      </c>
      <c r="V16" s="3" t="s">
        <v>73</v>
      </c>
      <c r="W16" s="11"/>
      <c r="X16" s="31"/>
      <c r="Y16" s="30"/>
      <c r="Z16" s="30"/>
      <c r="AA16" s="30"/>
    </row>
    <row r="17" spans="1:27" ht="12.75">
      <c r="A17" s="11"/>
      <c r="B17" s="3" t="s">
        <v>74</v>
      </c>
      <c r="C17" s="3" t="s">
        <v>75</v>
      </c>
      <c r="D17" s="3">
        <v>130800</v>
      </c>
      <c r="E17" s="3">
        <v>102024</v>
      </c>
      <c r="F17" s="3">
        <f t="shared" si="0"/>
        <v>232824</v>
      </c>
      <c r="G17" s="3">
        <v>0</v>
      </c>
      <c r="H17" s="3">
        <v>17658</v>
      </c>
      <c r="I17" s="3">
        <f t="shared" si="1"/>
        <v>17658</v>
      </c>
      <c r="J17" s="3">
        <v>54936</v>
      </c>
      <c r="K17" s="3">
        <v>109872</v>
      </c>
      <c r="L17" s="3">
        <f t="shared" si="6"/>
        <v>164808</v>
      </c>
      <c r="M17" s="3">
        <v>16350</v>
      </c>
      <c r="N17" s="3">
        <v>24525</v>
      </c>
      <c r="O17" s="3">
        <f t="shared" si="2"/>
        <v>40875</v>
      </c>
      <c r="P17" s="3">
        <v>0</v>
      </c>
      <c r="Q17" s="3">
        <v>54936</v>
      </c>
      <c r="R17" s="3">
        <f t="shared" si="3"/>
        <v>54936</v>
      </c>
      <c r="S17" s="5">
        <f t="shared" si="4"/>
        <v>202086</v>
      </c>
      <c r="T17" s="5">
        <f t="shared" si="4"/>
        <v>309015</v>
      </c>
      <c r="U17" s="5">
        <f t="shared" si="5"/>
        <v>511101</v>
      </c>
      <c r="V17" s="3" t="s">
        <v>75</v>
      </c>
      <c r="W17" s="11"/>
      <c r="X17" s="31"/>
      <c r="Y17" s="30"/>
      <c r="Z17" s="30"/>
      <c r="AA17" s="30"/>
    </row>
    <row r="18" spans="1:27" ht="12.75">
      <c r="A18" s="11"/>
      <c r="B18" s="3" t="s">
        <v>76</v>
      </c>
      <c r="C18" s="3" t="s">
        <v>77</v>
      </c>
      <c r="D18" s="3">
        <v>5232</v>
      </c>
      <c r="E18" s="3">
        <v>7848</v>
      </c>
      <c r="F18" s="3">
        <f t="shared" si="0"/>
        <v>13080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0</v>
      </c>
      <c r="N18" s="3">
        <v>40875</v>
      </c>
      <c r="O18" s="3">
        <f t="shared" si="2"/>
        <v>40875</v>
      </c>
      <c r="P18" s="3">
        <v>0</v>
      </c>
      <c r="Q18" s="3">
        <v>0</v>
      </c>
      <c r="R18" s="3">
        <f t="shared" si="3"/>
        <v>0</v>
      </c>
      <c r="S18" s="5">
        <f t="shared" si="4"/>
        <v>5232</v>
      </c>
      <c r="T18" s="5">
        <f t="shared" si="4"/>
        <v>48723</v>
      </c>
      <c r="U18" s="5">
        <f t="shared" si="5"/>
        <v>53955</v>
      </c>
      <c r="V18" s="3" t="s">
        <v>77</v>
      </c>
      <c r="W18" s="11"/>
      <c r="X18" s="31"/>
      <c r="Y18" s="30"/>
      <c r="Z18" s="30"/>
      <c r="AA18" s="30"/>
    </row>
    <row r="19" spans="1:27" ht="12.75">
      <c r="A19" s="11"/>
      <c r="B19" s="3" t="s">
        <v>78</v>
      </c>
      <c r="C19" s="3" t="s">
        <v>79</v>
      </c>
      <c r="D19" s="3">
        <v>128184</v>
      </c>
      <c r="E19" s="3">
        <v>128184</v>
      </c>
      <c r="F19" s="3">
        <f t="shared" si="0"/>
        <v>256368</v>
      </c>
      <c r="G19" s="3">
        <v>0</v>
      </c>
      <c r="H19" s="3">
        <v>0</v>
      </c>
      <c r="I19" s="3">
        <f t="shared" si="1"/>
        <v>0</v>
      </c>
      <c r="J19" s="3">
        <v>188352</v>
      </c>
      <c r="K19" s="3">
        <v>125568</v>
      </c>
      <c r="L19" s="3">
        <f t="shared" si="6"/>
        <v>313920</v>
      </c>
      <c r="M19" s="3">
        <v>8175</v>
      </c>
      <c r="N19" s="3">
        <v>8175</v>
      </c>
      <c r="O19" s="3">
        <f t="shared" si="2"/>
        <v>16350</v>
      </c>
      <c r="P19" s="3">
        <v>0</v>
      </c>
      <c r="Q19" s="3">
        <v>0</v>
      </c>
      <c r="R19" s="3">
        <f t="shared" si="3"/>
        <v>0</v>
      </c>
      <c r="S19" s="5">
        <f t="shared" si="4"/>
        <v>324711</v>
      </c>
      <c r="T19" s="5">
        <f t="shared" si="4"/>
        <v>261927</v>
      </c>
      <c r="U19" s="5">
        <f t="shared" si="5"/>
        <v>586638</v>
      </c>
      <c r="V19" s="3" t="s">
        <v>79</v>
      </c>
      <c r="W19" s="11"/>
      <c r="X19" s="31"/>
      <c r="Y19" s="30"/>
      <c r="Z19" s="30"/>
      <c r="AA19" s="30"/>
    </row>
    <row r="20" spans="1:27" ht="12.75">
      <c r="A20" s="11"/>
      <c r="B20" s="3" t="s">
        <v>80</v>
      </c>
      <c r="C20" s="3" t="s">
        <v>81</v>
      </c>
      <c r="D20" s="3">
        <v>2616</v>
      </c>
      <c r="E20" s="3">
        <v>2616</v>
      </c>
      <c r="F20" s="3">
        <f t="shared" si="0"/>
        <v>5232</v>
      </c>
      <c r="G20" s="3">
        <v>0</v>
      </c>
      <c r="H20" s="3">
        <v>0</v>
      </c>
      <c r="I20" s="3">
        <f t="shared" si="1"/>
        <v>0</v>
      </c>
      <c r="J20" s="3">
        <v>23544</v>
      </c>
      <c r="K20" s="3">
        <v>0</v>
      </c>
      <c r="L20" s="3">
        <f t="shared" si="6"/>
        <v>23544</v>
      </c>
      <c r="M20" s="3">
        <v>24525</v>
      </c>
      <c r="N20" s="3">
        <v>8175</v>
      </c>
      <c r="O20" s="3">
        <f t="shared" si="2"/>
        <v>32700</v>
      </c>
      <c r="P20" s="3">
        <v>64092</v>
      </c>
      <c r="Q20" s="3">
        <v>109872</v>
      </c>
      <c r="R20" s="3">
        <f t="shared" si="3"/>
        <v>173964</v>
      </c>
      <c r="S20" s="5">
        <f t="shared" si="4"/>
        <v>114777</v>
      </c>
      <c r="T20" s="5">
        <f t="shared" si="4"/>
        <v>120663</v>
      </c>
      <c r="U20" s="5">
        <f t="shared" si="5"/>
        <v>235440</v>
      </c>
      <c r="V20" s="3" t="s">
        <v>81</v>
      </c>
      <c r="W20" s="11"/>
      <c r="X20" s="31"/>
      <c r="Y20" s="30"/>
      <c r="Z20" s="30"/>
      <c r="AA20" s="30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 t="s">
        <v>83</v>
      </c>
      <c r="W21" s="11"/>
      <c r="X21" s="31"/>
      <c r="Y21" s="30"/>
      <c r="Z21" s="30"/>
      <c r="AA21" s="30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2616</v>
      </c>
      <c r="F22" s="3">
        <f t="shared" si="0"/>
        <v>2616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2616</v>
      </c>
      <c r="U22" s="5">
        <f t="shared" si="5"/>
        <v>2616</v>
      </c>
      <c r="V22" s="3" t="s">
        <v>85</v>
      </c>
      <c r="W22" s="11"/>
      <c r="X22" s="31"/>
      <c r="Y22" s="30"/>
      <c r="Z22" s="30"/>
      <c r="AA22" s="30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1"/>
      <c r="Y23" s="30"/>
      <c r="Z23" s="30"/>
      <c r="AA23" s="30"/>
    </row>
    <row r="24" spans="1:27" ht="12.75">
      <c r="A24" s="11"/>
      <c r="B24" s="3"/>
      <c r="C24" s="5" t="s">
        <v>12</v>
      </c>
      <c r="D24" s="5">
        <f aca="true" t="shared" si="7" ref="D24:R24">SUM(D7:D23)</f>
        <v>277296</v>
      </c>
      <c r="E24" s="5">
        <f t="shared" si="7"/>
        <v>261600</v>
      </c>
      <c r="F24" s="5">
        <f t="shared" si="7"/>
        <v>538896</v>
      </c>
      <c r="G24" s="5">
        <v>0</v>
      </c>
      <c r="H24" s="5">
        <f t="shared" si="7"/>
        <v>29430</v>
      </c>
      <c r="I24" s="5">
        <f t="shared" si="7"/>
        <v>29430</v>
      </c>
      <c r="J24" s="5">
        <f t="shared" si="7"/>
        <v>282528</v>
      </c>
      <c r="K24" s="5">
        <f t="shared" si="7"/>
        <v>251136</v>
      </c>
      <c r="L24" s="5">
        <f t="shared" si="7"/>
        <v>533664</v>
      </c>
      <c r="M24" s="5">
        <f t="shared" si="7"/>
        <v>73575</v>
      </c>
      <c r="N24" s="5">
        <f t="shared" si="7"/>
        <v>138975</v>
      </c>
      <c r="O24" s="5">
        <f t="shared" si="7"/>
        <v>212550</v>
      </c>
      <c r="P24" s="5">
        <f t="shared" si="7"/>
        <v>100716</v>
      </c>
      <c r="Q24" s="5">
        <f t="shared" si="7"/>
        <v>238056</v>
      </c>
      <c r="R24" s="5">
        <f t="shared" si="7"/>
        <v>338772</v>
      </c>
      <c r="S24" s="5">
        <f t="shared" si="4"/>
        <v>734115</v>
      </c>
      <c r="T24" s="5">
        <f t="shared" si="4"/>
        <v>919197</v>
      </c>
      <c r="U24" s="5">
        <f t="shared" si="5"/>
        <v>1653312</v>
      </c>
      <c r="V24" s="5" t="s">
        <v>12</v>
      </c>
      <c r="W24" s="11"/>
      <c r="X24" s="31"/>
      <c r="Y24" s="30"/>
      <c r="Z24" s="30"/>
      <c r="AA24" s="30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0"/>
      <c r="Y25" s="30"/>
      <c r="Z25" s="30"/>
      <c r="AA25" s="30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19" t="s">
        <v>137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8" t="s">
        <v>135</v>
      </c>
      <c r="E5" s="58" t="s">
        <v>136</v>
      </c>
      <c r="F5" s="60"/>
      <c r="G5" s="58" t="s">
        <v>135</v>
      </c>
      <c r="H5" s="58" t="s">
        <v>136</v>
      </c>
      <c r="I5" s="62"/>
      <c r="J5" s="58" t="s">
        <v>135</v>
      </c>
      <c r="K5" s="58" t="s">
        <v>136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0</v>
      </c>
      <c r="F9" s="11"/>
      <c r="G9" s="4">
        <v>0</v>
      </c>
      <c r="H9" s="4">
        <v>0</v>
      </c>
      <c r="I9" s="12"/>
      <c r="J9" s="4">
        <v>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0</v>
      </c>
      <c r="E16" s="6">
        <f>SUM(E6:E15)</f>
        <v>0</v>
      </c>
      <c r="F16" s="11"/>
      <c r="G16" s="6">
        <f>SUM(G6:G15)</f>
        <v>0</v>
      </c>
      <c r="H16" s="6">
        <f>SUM(H6:H15)</f>
        <v>0</v>
      </c>
      <c r="I16" s="12"/>
      <c r="J16" s="6">
        <f>SUM(J6:J15)</f>
        <v>0</v>
      </c>
      <c r="K16" s="6">
        <f>SUM(K6:K15)</f>
        <v>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22.7109375" style="0" customWidth="1"/>
  </cols>
  <sheetData>
    <row r="1" spans="1:46" ht="12.75">
      <c r="A1" s="11"/>
      <c r="B1" s="11"/>
      <c r="C1" s="19" t="s">
        <v>137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21" ht="12.75" customHeight="1">
      <c r="A3" s="63"/>
      <c r="B3" s="63"/>
      <c r="C3" s="64" t="s">
        <v>138</v>
      </c>
      <c r="D3" s="64"/>
      <c r="E3" s="64"/>
      <c r="F3" s="64"/>
      <c r="G3" s="64"/>
      <c r="H3" s="64"/>
      <c r="I3" s="64"/>
      <c r="J3" s="64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32.25" customHeight="1">
      <c r="A4" s="63"/>
      <c r="B4" s="63"/>
      <c r="C4" s="65" t="s">
        <v>139</v>
      </c>
      <c r="D4" s="66"/>
      <c r="E4" s="66"/>
      <c r="F4" s="66"/>
      <c r="G4" s="66"/>
      <c r="H4" s="66"/>
      <c r="I4" s="66"/>
      <c r="J4" s="66"/>
      <c r="K4" s="66"/>
      <c r="L4" s="66"/>
      <c r="M4" s="63"/>
      <c r="N4" s="63"/>
      <c r="O4" s="63"/>
      <c r="P4" s="63"/>
      <c r="Q4" s="63"/>
      <c r="R4" s="63"/>
      <c r="S4" s="63"/>
      <c r="T4" s="63"/>
      <c r="U4" s="63"/>
    </row>
    <row r="5" spans="1:21" ht="12" customHeight="1">
      <c r="A5" s="63"/>
      <c r="B5" s="63"/>
      <c r="C5" s="67"/>
      <c r="D5" s="68"/>
      <c r="E5" s="68"/>
      <c r="F5" s="68"/>
      <c r="G5" s="68"/>
      <c r="H5" s="68"/>
      <c r="I5" s="68"/>
      <c r="J5" s="68"/>
      <c r="K5" s="68"/>
      <c r="L5" s="68"/>
      <c r="M5" s="63"/>
      <c r="N5" s="63"/>
      <c r="O5" s="63"/>
      <c r="P5" s="63"/>
      <c r="Q5" s="63"/>
      <c r="R5" s="63"/>
      <c r="S5" s="63"/>
      <c r="T5" s="63"/>
      <c r="U5" s="63"/>
    </row>
    <row r="6" spans="1:21" ht="12.75" customHeight="1">
      <c r="A6" s="63"/>
      <c r="B6" s="63"/>
      <c r="C6" s="69" t="s">
        <v>140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46" ht="12.75">
      <c r="A7" s="11"/>
      <c r="B7" s="11"/>
      <c r="C7" s="31" t="s">
        <v>130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2.75">
      <c r="A8" s="11"/>
      <c r="B8" s="11"/>
      <c r="C8" s="31" t="s">
        <v>131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2.75">
      <c r="A9" s="11"/>
      <c r="B9" s="11"/>
      <c r="C9" s="31" t="s">
        <v>132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2.75">
      <c r="A10" s="11"/>
      <c r="B10" s="11"/>
      <c r="C10" s="31" t="s">
        <v>133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11"/>
      <c r="C11" s="31" t="s">
        <v>134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11"/>
      <c r="C12" s="1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5.75">
      <c r="A13" s="11"/>
      <c r="B13" s="11"/>
      <c r="C13" s="11"/>
      <c r="D13" s="33"/>
      <c r="E13" s="33"/>
      <c r="F13" s="33"/>
      <c r="G13" s="33"/>
      <c r="H13" s="33"/>
      <c r="I13" s="33"/>
      <c r="J13" s="33"/>
      <c r="K13" s="49" t="s">
        <v>53</v>
      </c>
      <c r="L13" s="33"/>
      <c r="M13" s="33"/>
      <c r="N13" s="33"/>
      <c r="O13" s="33"/>
      <c r="P13" s="33"/>
      <c r="Q13" s="33"/>
      <c r="R13" s="33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11"/>
      <c r="C14" s="11"/>
      <c r="D14" s="33"/>
      <c r="E14" s="36" t="s">
        <v>6</v>
      </c>
      <c r="F14" s="37"/>
      <c r="G14" s="34"/>
      <c r="H14" s="44" t="s">
        <v>8</v>
      </c>
      <c r="I14" s="45"/>
      <c r="J14" s="40"/>
      <c r="K14" s="36" t="s">
        <v>9</v>
      </c>
      <c r="L14" s="40"/>
      <c r="M14" s="34"/>
      <c r="N14" s="44" t="s">
        <v>10</v>
      </c>
      <c r="O14" s="45"/>
      <c r="P14" s="38"/>
      <c r="Q14" s="39" t="s">
        <v>11</v>
      </c>
      <c r="R14" s="4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11"/>
      <c r="C15" s="11"/>
      <c r="D15" s="35"/>
      <c r="E15" s="25" t="s">
        <v>7</v>
      </c>
      <c r="F15" s="43"/>
      <c r="G15" s="42"/>
      <c r="H15" s="25" t="s">
        <v>42</v>
      </c>
      <c r="I15" s="33"/>
      <c r="J15" s="33"/>
      <c r="K15" s="25" t="s">
        <v>43</v>
      </c>
      <c r="L15" s="33"/>
      <c r="M15" s="34"/>
      <c r="N15" s="46" t="s">
        <v>44</v>
      </c>
      <c r="O15" s="45"/>
      <c r="P15" s="33"/>
      <c r="Q15" s="47" t="s">
        <v>45</v>
      </c>
      <c r="R15" s="33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38.25">
      <c r="A16" s="11"/>
      <c r="B16" s="7" t="s">
        <v>0</v>
      </c>
      <c r="C16" s="7" t="s">
        <v>114</v>
      </c>
      <c r="D16" s="61" t="s">
        <v>135</v>
      </c>
      <c r="E16" s="61" t="s">
        <v>136</v>
      </c>
      <c r="F16" s="61" t="s">
        <v>4</v>
      </c>
      <c r="G16" s="61" t="s">
        <v>135</v>
      </c>
      <c r="H16" s="61" t="s">
        <v>136</v>
      </c>
      <c r="I16" s="61" t="s">
        <v>4</v>
      </c>
      <c r="J16" s="61" t="s">
        <v>135</v>
      </c>
      <c r="K16" s="61" t="s">
        <v>136</v>
      </c>
      <c r="L16" s="61" t="s">
        <v>4</v>
      </c>
      <c r="M16" s="61" t="s">
        <v>135</v>
      </c>
      <c r="N16" s="61" t="s">
        <v>136</v>
      </c>
      <c r="O16" s="61" t="s">
        <v>4</v>
      </c>
      <c r="P16" s="61" t="s">
        <v>135</v>
      </c>
      <c r="Q16" s="61" t="s">
        <v>136</v>
      </c>
      <c r="R16" s="61" t="s">
        <v>4</v>
      </c>
      <c r="S16" s="61" t="str">
        <f>P16&amp;" Total"</f>
        <v>NORTH-BOUND Total</v>
      </c>
      <c r="T16" s="61" t="str">
        <f>Q16&amp;" Total"</f>
        <v>SOUTH-BOUND Total</v>
      </c>
      <c r="U16" s="61" t="s">
        <v>4</v>
      </c>
      <c r="V16" s="7" t="s">
        <v>114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>
        <v>1075</v>
      </c>
      <c r="C17" s="3" t="s">
        <v>130</v>
      </c>
      <c r="D17" s="3">
        <v>0</v>
      </c>
      <c r="E17" s="3">
        <v>0</v>
      </c>
      <c r="F17" s="3">
        <f>SUM(D17:E17)</f>
        <v>0</v>
      </c>
      <c r="G17" s="3">
        <v>0</v>
      </c>
      <c r="H17" s="3">
        <v>0</v>
      </c>
      <c r="I17" s="3">
        <f>SUM(G17:H17)</f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>SUM(M17:N17)</f>
        <v>0</v>
      </c>
      <c r="P17" s="3">
        <v>9156</v>
      </c>
      <c r="Q17" s="3">
        <v>9156</v>
      </c>
      <c r="R17" s="3">
        <f>SUM(P17:Q17)</f>
        <v>18312</v>
      </c>
      <c r="S17" s="5">
        <f>D17+G17+J17+M17+P17</f>
        <v>9156</v>
      </c>
      <c r="T17" s="5">
        <f>E17+H17+K17+N17+Q17</f>
        <v>9156</v>
      </c>
      <c r="U17" s="5">
        <f>S17+T17</f>
        <v>18312</v>
      </c>
      <c r="V17" s="3" t="s">
        <v>130</v>
      </c>
      <c r="W17" s="11" t="s">
        <v>141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>
        <v>1202</v>
      </c>
      <c r="C18" s="3" t="s">
        <v>131</v>
      </c>
      <c r="D18" s="3">
        <v>0</v>
      </c>
      <c r="E18" s="3">
        <v>0</v>
      </c>
      <c r="F18" s="3">
        <f aca="true" t="shared" si="0" ref="F18:F42">SUM(D18:E18)</f>
        <v>0</v>
      </c>
      <c r="G18" s="3">
        <v>0</v>
      </c>
      <c r="H18" s="3">
        <v>0</v>
      </c>
      <c r="I18" s="3">
        <f aca="true" t="shared" si="1" ref="I18:I30">SUM(G18:H18)</f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0</v>
      </c>
      <c r="O18" s="3">
        <f aca="true" t="shared" si="2" ref="O18:O42">SUM(M18:N18)</f>
        <v>0</v>
      </c>
      <c r="P18" s="3">
        <v>0</v>
      </c>
      <c r="Q18" s="3">
        <v>0</v>
      </c>
      <c r="R18" s="3">
        <f aca="true" t="shared" si="3" ref="R18:R42">SUM(P18:Q18)</f>
        <v>0</v>
      </c>
      <c r="S18" s="5">
        <f aca="true" t="shared" si="4" ref="S18:T43">D18+G18+J18+M18+P18</f>
        <v>0</v>
      </c>
      <c r="T18" s="5">
        <f t="shared" si="4"/>
        <v>0</v>
      </c>
      <c r="U18" s="5">
        <f aca="true" t="shared" si="5" ref="U18:U43">S18+T18</f>
        <v>0</v>
      </c>
      <c r="V18" s="3" t="s">
        <v>131</v>
      </c>
      <c r="W18" s="11" t="s">
        <v>141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>
        <v>1203</v>
      </c>
      <c r="C19" s="3" t="s">
        <v>132</v>
      </c>
      <c r="D19" s="3">
        <v>5232</v>
      </c>
      <c r="E19" s="3">
        <v>5232</v>
      </c>
      <c r="F19" s="3">
        <f t="shared" si="0"/>
        <v>10464</v>
      </c>
      <c r="G19" s="3">
        <v>0</v>
      </c>
      <c r="H19" s="3">
        <v>0</v>
      </c>
      <c r="I19" s="3">
        <f t="shared" si="1"/>
        <v>0</v>
      </c>
      <c r="J19" s="3">
        <v>7848</v>
      </c>
      <c r="K19" s="3">
        <v>7848</v>
      </c>
      <c r="L19" s="3">
        <f>SUM(J19:K19)</f>
        <v>15696</v>
      </c>
      <c r="M19" s="3">
        <v>0</v>
      </c>
      <c r="N19" s="3">
        <v>16350</v>
      </c>
      <c r="O19" s="3">
        <f t="shared" si="2"/>
        <v>16350</v>
      </c>
      <c r="P19" s="3">
        <v>9156</v>
      </c>
      <c r="Q19" s="3">
        <v>27468</v>
      </c>
      <c r="R19" s="3">
        <f t="shared" si="3"/>
        <v>36624</v>
      </c>
      <c r="S19" s="5">
        <f t="shared" si="4"/>
        <v>22236</v>
      </c>
      <c r="T19" s="5">
        <f t="shared" si="4"/>
        <v>56898</v>
      </c>
      <c r="U19" s="5">
        <f t="shared" si="5"/>
        <v>79134</v>
      </c>
      <c r="V19" s="3" t="s">
        <v>132</v>
      </c>
      <c r="W19" s="11" t="s">
        <v>141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>
        <v>1824</v>
      </c>
      <c r="C20" s="3" t="s">
        <v>133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>SUM(J20:K20)</f>
        <v>0</v>
      </c>
      <c r="M20" s="3">
        <v>0</v>
      </c>
      <c r="N20" s="3">
        <v>0</v>
      </c>
      <c r="O20" s="3">
        <f t="shared" si="2"/>
        <v>0</v>
      </c>
      <c r="P20" s="3">
        <v>9156</v>
      </c>
      <c r="Q20" s="3">
        <v>9156</v>
      </c>
      <c r="R20" s="3">
        <f t="shared" si="3"/>
        <v>18312</v>
      </c>
      <c r="S20" s="5">
        <f t="shared" si="4"/>
        <v>9156</v>
      </c>
      <c r="T20" s="5">
        <f t="shared" si="4"/>
        <v>9156</v>
      </c>
      <c r="U20" s="5">
        <f t="shared" si="5"/>
        <v>18312</v>
      </c>
      <c r="V20" s="3" t="s">
        <v>133</v>
      </c>
      <c r="W20" s="11" t="s">
        <v>141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>
        <v>3257</v>
      </c>
      <c r="C21" s="3" t="s">
        <v>134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>SUM(J21:K21)</f>
        <v>0</v>
      </c>
      <c r="M21" s="3">
        <v>0</v>
      </c>
      <c r="N21" s="3">
        <v>8175</v>
      </c>
      <c r="O21" s="3">
        <f t="shared" si="2"/>
        <v>8175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8175</v>
      </c>
      <c r="U21" s="5">
        <f t="shared" si="5"/>
        <v>8175</v>
      </c>
      <c r="V21" s="3" t="s">
        <v>134</v>
      </c>
      <c r="W21" s="11" t="s">
        <v>141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aca="true" t="shared" si="6" ref="L22:L42">SUM(J22:K22)</f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 t="shared" si="1"/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 t="shared" si="1"/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f t="shared" si="2"/>
        <v>0</v>
      </c>
      <c r="P30" s="3">
        <v>0</v>
      </c>
      <c r="Q30" s="3">
        <v>0</v>
      </c>
      <c r="R30" s="3">
        <f t="shared" si="3"/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0"/>
        <v>0</v>
      </c>
      <c r="G31" s="3">
        <v>0</v>
      </c>
      <c r="H31" s="3">
        <v>0</v>
      </c>
      <c r="I31" s="3">
        <f>SUM(G31:H31)</f>
        <v>0</v>
      </c>
      <c r="J31" s="3">
        <v>0</v>
      </c>
      <c r="K31" s="3">
        <v>0</v>
      </c>
      <c r="L31" s="3">
        <f t="shared" si="6"/>
        <v>0</v>
      </c>
      <c r="M31" s="3">
        <v>0</v>
      </c>
      <c r="N31" s="3">
        <v>0</v>
      </c>
      <c r="O31" s="3">
        <f t="shared" si="2"/>
        <v>0</v>
      </c>
      <c r="P31" s="3">
        <v>0</v>
      </c>
      <c r="Q31" s="3">
        <v>0</v>
      </c>
      <c r="R31" s="3">
        <f t="shared" si="3"/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0"/>
        <v>0</v>
      </c>
      <c r="G32" s="3">
        <v>0</v>
      </c>
      <c r="H32" s="3">
        <v>0</v>
      </c>
      <c r="I32" s="3">
        <f>SUM(G32:H32)</f>
        <v>0</v>
      </c>
      <c r="J32" s="3">
        <v>0</v>
      </c>
      <c r="K32" s="3">
        <v>0</v>
      </c>
      <c r="L32" s="3">
        <f t="shared" si="6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aca="true" t="shared" si="7" ref="F33:F41">SUM(D33:E33)</f>
        <v>0</v>
      </c>
      <c r="G33" s="3">
        <v>0</v>
      </c>
      <c r="H33" s="3">
        <v>0</v>
      </c>
      <c r="I33" s="3">
        <f aca="true" t="shared" si="8" ref="I33:I41">SUM(G33:H33)</f>
        <v>0</v>
      </c>
      <c r="J33" s="3">
        <v>0</v>
      </c>
      <c r="K33" s="3">
        <v>0</v>
      </c>
      <c r="L33" s="3">
        <f aca="true" t="shared" si="9" ref="L33:L41">SUM(J33:K33)</f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7"/>
        <v>0</v>
      </c>
      <c r="G34" s="3">
        <v>0</v>
      </c>
      <c r="H34" s="3">
        <v>0</v>
      </c>
      <c r="I34" s="3">
        <f t="shared" si="8"/>
        <v>0</v>
      </c>
      <c r="J34" s="3">
        <v>0</v>
      </c>
      <c r="K34" s="3">
        <v>0</v>
      </c>
      <c r="L34" s="3">
        <f t="shared" si="9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 t="shared" si="7"/>
        <v>0</v>
      </c>
      <c r="G35" s="3">
        <v>0</v>
      </c>
      <c r="H35" s="3">
        <v>0</v>
      </c>
      <c r="I35" s="3">
        <f t="shared" si="8"/>
        <v>0</v>
      </c>
      <c r="J35" s="3">
        <v>0</v>
      </c>
      <c r="K35" s="3">
        <v>0</v>
      </c>
      <c r="L35" s="3">
        <f t="shared" si="9"/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4"/>
        <v>0</v>
      </c>
      <c r="T35" s="5">
        <f t="shared" si="4"/>
        <v>0</v>
      </c>
      <c r="U35" s="5">
        <f t="shared" si="5"/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 t="shared" si="7"/>
        <v>0</v>
      </c>
      <c r="G36" s="3">
        <v>0</v>
      </c>
      <c r="H36" s="3">
        <v>0</v>
      </c>
      <c r="I36" s="3">
        <f t="shared" si="8"/>
        <v>0</v>
      </c>
      <c r="J36" s="3">
        <v>0</v>
      </c>
      <c r="K36" s="3">
        <v>0</v>
      </c>
      <c r="L36" s="3">
        <f t="shared" si="9"/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4"/>
        <v>0</v>
      </c>
      <c r="T36" s="5">
        <f t="shared" si="4"/>
        <v>0</v>
      </c>
      <c r="U36" s="5">
        <f t="shared" si="5"/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>SUM(D37:E37)</f>
        <v>0</v>
      </c>
      <c r="G37" s="3">
        <v>0</v>
      </c>
      <c r="H37" s="3">
        <v>0</v>
      </c>
      <c r="I37" s="3">
        <f>SUM(G37:H37)</f>
        <v>0</v>
      </c>
      <c r="J37" s="3">
        <v>0</v>
      </c>
      <c r="K37" s="3">
        <v>0</v>
      </c>
      <c r="L37" s="3">
        <f>SUM(J37:K37)</f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aca="true" t="shared" si="10" ref="S37:T39">D37+G37+J37+M37+P37</f>
        <v>0</v>
      </c>
      <c r="T37" s="5">
        <f t="shared" si="10"/>
        <v>0</v>
      </c>
      <c r="U37" s="5">
        <f>S37+T37</f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>SUM(D38:E38)</f>
        <v>0</v>
      </c>
      <c r="G38" s="3">
        <v>0</v>
      </c>
      <c r="H38" s="3">
        <v>0</v>
      </c>
      <c r="I38" s="3">
        <f>SUM(G38:H38)</f>
        <v>0</v>
      </c>
      <c r="J38" s="3">
        <v>0</v>
      </c>
      <c r="K38" s="3">
        <v>0</v>
      </c>
      <c r="L38" s="3">
        <f>SUM(J38:K38)</f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10"/>
        <v>0</v>
      </c>
      <c r="T38" s="5">
        <f t="shared" si="10"/>
        <v>0</v>
      </c>
      <c r="U38" s="5">
        <f>S38+T38</f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>SUM(D39:E39)</f>
        <v>0</v>
      </c>
      <c r="G39" s="3">
        <v>0</v>
      </c>
      <c r="H39" s="3">
        <v>0</v>
      </c>
      <c r="I39" s="3">
        <f>SUM(G39:H39)</f>
        <v>0</v>
      </c>
      <c r="J39" s="3">
        <v>0</v>
      </c>
      <c r="K39" s="3">
        <v>0</v>
      </c>
      <c r="L39" s="3">
        <f>SUM(J39:K39)</f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t="shared" si="10"/>
        <v>0</v>
      </c>
      <c r="T39" s="5">
        <f t="shared" si="10"/>
        <v>0</v>
      </c>
      <c r="U39" s="5">
        <f>S39+T39</f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 t="shared" si="7"/>
        <v>0</v>
      </c>
      <c r="G40" s="3">
        <v>0</v>
      </c>
      <c r="H40" s="3">
        <v>0</v>
      </c>
      <c r="I40" s="3">
        <f t="shared" si="8"/>
        <v>0</v>
      </c>
      <c r="J40" s="3">
        <v>0</v>
      </c>
      <c r="K40" s="3">
        <v>0</v>
      </c>
      <c r="L40" s="3">
        <f t="shared" si="9"/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5">
        <f t="shared" si="4"/>
        <v>0</v>
      </c>
      <c r="T40" s="5">
        <f t="shared" si="4"/>
        <v>0</v>
      </c>
      <c r="U40" s="5">
        <f t="shared" si="5"/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3"/>
      <c r="D41" s="3">
        <v>0</v>
      </c>
      <c r="E41" s="3">
        <v>0</v>
      </c>
      <c r="F41" s="3">
        <f t="shared" si="7"/>
        <v>0</v>
      </c>
      <c r="G41" s="3">
        <v>0</v>
      </c>
      <c r="H41" s="3">
        <v>0</v>
      </c>
      <c r="I41" s="3">
        <f t="shared" si="8"/>
        <v>0</v>
      </c>
      <c r="J41" s="3">
        <v>0</v>
      </c>
      <c r="K41" s="3">
        <v>0</v>
      </c>
      <c r="L41" s="3">
        <f t="shared" si="9"/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5">
        <f t="shared" si="4"/>
        <v>0</v>
      </c>
      <c r="T41" s="5">
        <f t="shared" si="4"/>
        <v>0</v>
      </c>
      <c r="U41" s="5">
        <f t="shared" si="5"/>
        <v>0</v>
      </c>
      <c r="V41" s="3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3"/>
      <c r="C42" s="3"/>
      <c r="D42" s="3">
        <v>0</v>
      </c>
      <c r="E42" s="3">
        <v>0</v>
      </c>
      <c r="F42" s="3">
        <f t="shared" si="0"/>
        <v>0</v>
      </c>
      <c r="G42" s="3">
        <v>0</v>
      </c>
      <c r="H42" s="3">
        <v>0</v>
      </c>
      <c r="I42" s="3">
        <f>SUM(G42:H42)</f>
        <v>0</v>
      </c>
      <c r="J42" s="3">
        <v>0</v>
      </c>
      <c r="K42" s="3">
        <v>0</v>
      </c>
      <c r="L42" s="3">
        <f t="shared" si="6"/>
        <v>0</v>
      </c>
      <c r="M42" s="3">
        <v>0</v>
      </c>
      <c r="N42" s="3">
        <v>0</v>
      </c>
      <c r="O42" s="3">
        <f t="shared" si="2"/>
        <v>0</v>
      </c>
      <c r="P42" s="3">
        <v>0</v>
      </c>
      <c r="Q42" s="3">
        <v>0</v>
      </c>
      <c r="R42" s="3">
        <f t="shared" si="3"/>
        <v>0</v>
      </c>
      <c r="S42" s="5">
        <f t="shared" si="4"/>
        <v>0</v>
      </c>
      <c r="T42" s="5">
        <f t="shared" si="4"/>
        <v>0</v>
      </c>
      <c r="U42" s="5">
        <f t="shared" si="5"/>
        <v>0</v>
      </c>
      <c r="V42" s="3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3"/>
      <c r="C43" s="5" t="s">
        <v>12</v>
      </c>
      <c r="D43" s="5">
        <f aca="true" t="shared" si="11" ref="D43:R43">SUM(D17:D42)</f>
        <v>5232</v>
      </c>
      <c r="E43" s="5">
        <f t="shared" si="11"/>
        <v>5232</v>
      </c>
      <c r="F43" s="5">
        <f t="shared" si="11"/>
        <v>10464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7848</v>
      </c>
      <c r="K43" s="5">
        <f t="shared" si="11"/>
        <v>7848</v>
      </c>
      <c r="L43" s="5">
        <f t="shared" si="11"/>
        <v>15696</v>
      </c>
      <c r="M43" s="5">
        <f t="shared" si="11"/>
        <v>0</v>
      </c>
      <c r="N43" s="5">
        <f t="shared" si="11"/>
        <v>24525</v>
      </c>
      <c r="O43" s="5">
        <f t="shared" si="11"/>
        <v>24525</v>
      </c>
      <c r="P43" s="5">
        <f t="shared" si="11"/>
        <v>27468</v>
      </c>
      <c r="Q43" s="5">
        <f t="shared" si="11"/>
        <v>45780</v>
      </c>
      <c r="R43" s="5">
        <f t="shared" si="11"/>
        <v>73248</v>
      </c>
      <c r="S43" s="5">
        <f t="shared" si="4"/>
        <v>40548</v>
      </c>
      <c r="T43" s="5">
        <f t="shared" si="4"/>
        <v>83385</v>
      </c>
      <c r="U43" s="5">
        <f t="shared" si="5"/>
        <v>123933</v>
      </c>
      <c r="V43" s="5" t="s">
        <v>12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  <row r="234" spans="1:46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2007-09-24T11:17:56Z</dcterms:modified>
  <cp:category/>
  <cp:version/>
  <cp:contentType/>
  <cp:contentStatus/>
</cp:coreProperties>
</file>